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V-WMD Web.new\SC\SMMC\"/>
    </mc:Choice>
  </mc:AlternateContent>
  <xr:revisionPtr revIDLastSave="0" documentId="13_ncr:1_{376EF22A-143F-4088-801B-F67AF4706D4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astoral Comp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6" i="1"/>
  <c r="C11" i="1"/>
  <c r="C26" i="1"/>
  <c r="C30" i="1" s="1"/>
  <c r="C13" i="1"/>
  <c r="C8" i="1" l="1"/>
  <c r="C7" i="1" s="1"/>
  <c r="C14" i="1"/>
  <c r="C16" i="1" l="1"/>
  <c r="C19" i="1" l="1"/>
  <c r="C22" i="1" l="1"/>
  <c r="C32" i="1" s="1"/>
  <c r="C36" i="1" l="1"/>
  <c r="C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Tamara</author>
  </authors>
  <commentList>
    <comment ref="D12" authorId="0" shapeId="0" xr:uid="{00000000-0006-0000-0000-000001000000}">
      <text>
        <r>
          <rPr>
            <sz val="9"/>
            <color indexed="81"/>
            <rFont val="Tahoma"/>
            <charset val="1"/>
          </rPr>
          <t>If newly ordained, enter "0." Fractional values may be entered (</t>
        </r>
        <r>
          <rPr>
            <i/>
            <sz val="9"/>
            <color indexed="81"/>
            <rFont val="Tahoma"/>
            <family val="2"/>
          </rPr>
          <t>e.g.</t>
        </r>
        <r>
          <rPr>
            <sz val="9"/>
            <color indexed="81"/>
            <rFont val="Tahoma"/>
            <charset val="1"/>
          </rPr>
          <t>, 4.5)</t>
        </r>
      </text>
    </comment>
    <comment ref="D15" authorId="0" shapeId="0" xr:uid="{00000000-0006-0000-0000-000002000000}">
      <text>
        <r>
          <rPr>
            <sz val="9"/>
            <color indexed="81"/>
            <rFont val="Tahoma"/>
            <charset val="1"/>
          </rPr>
          <t xml:space="preserve">Some calls are less than full-time. If half-time, enter "50," quarter-time, "25," </t>
        </r>
        <r>
          <rPr>
            <i/>
            <sz val="9"/>
            <color indexed="81"/>
            <rFont val="Tahoma"/>
            <family val="2"/>
          </rPr>
          <t>etc</t>
        </r>
        <r>
          <rPr>
            <sz val="9"/>
            <color indexed="81"/>
            <rFont val="Tahoma"/>
            <charset val="1"/>
          </rPr>
          <t>.</t>
        </r>
      </text>
    </comment>
    <comment ref="D17" authorId="0" shapeId="0" xr:uid="{00000000-0006-0000-0000-000003000000}">
      <text>
        <r>
          <rPr>
            <sz val="9"/>
            <color indexed="81"/>
            <rFont val="Tahoma"/>
            <charset val="1"/>
          </rPr>
          <t>It may be desirable to reward a pastor or sweeten the compensation. Enter value here unless one is using the override value at C4.</t>
        </r>
      </text>
    </comment>
    <comment ref="D18" authorId="0" shapeId="0" xr:uid="{00000000-0006-0000-0000-000004000000}">
      <text>
        <r>
          <rPr>
            <sz val="9"/>
            <color indexed="81"/>
            <rFont val="Tahoma"/>
            <charset val="1"/>
          </rPr>
          <t>A pastor and congregation might agree to a lower level than the recommended. Enter nominal adjustment here if not using the overide at C4.</t>
        </r>
      </text>
    </comment>
    <comment ref="D20" authorId="1" shapeId="0" xr:uid="{D290F281-3453-4C77-A518-2F4F5DFF1895}">
      <text>
        <r>
          <rPr>
            <sz val="9"/>
            <color indexed="81"/>
            <rFont val="Tahoma"/>
            <family val="2"/>
          </rPr>
          <t>Sometimes it is an advantage to the pastor to have an increase in housing allowance beyond fair rental value. A temporary increase, e.g., may help defry a major repair or improvement.</t>
        </r>
      </text>
    </comment>
    <comment ref="D21" authorId="0" shapeId="0" xr:uid="{00000000-0006-0000-0000-000005000000}">
      <text>
        <r>
          <rPr>
            <sz val="9"/>
            <color indexed="81"/>
            <rFont val="Tahoma"/>
            <charset val="1"/>
          </rPr>
          <t>Other allowances may be considered (</t>
        </r>
        <r>
          <rPr>
            <i/>
            <sz val="9"/>
            <color indexed="81"/>
            <rFont val="Tahoma"/>
            <family val="2"/>
          </rPr>
          <t>e.g.</t>
        </r>
        <r>
          <rPr>
            <sz val="9"/>
            <color indexed="81"/>
            <rFont val="Tahoma"/>
            <charset val="1"/>
          </rPr>
          <t xml:space="preserve">, a book allowance, vestment allowance, furnishings allowance </t>
        </r>
        <r>
          <rPr>
            <i/>
            <sz val="9"/>
            <color indexed="81"/>
            <rFont val="Tahoma"/>
            <family val="2"/>
          </rPr>
          <t>etc</t>
        </r>
        <r>
          <rPr>
            <sz val="9"/>
            <color indexed="81"/>
            <rFont val="Tahoma"/>
            <charset val="1"/>
          </rPr>
          <t>.)</t>
        </r>
      </text>
    </comment>
    <comment ref="D24" authorId="0" shapeId="0" xr:uid="{00000000-0006-0000-0000-000006000000}">
      <text>
        <r>
          <rPr>
            <sz val="9"/>
            <color indexed="81"/>
            <rFont val="Tahoma"/>
            <charset val="1"/>
          </rPr>
          <t xml:space="preserve">This should be based upon reasonable housing cost, including basic utilities, taxes, </t>
        </r>
        <r>
          <rPr>
            <i/>
            <sz val="9"/>
            <color indexed="81"/>
            <rFont val="Tahoma"/>
            <family val="2"/>
          </rPr>
          <t>etc</t>
        </r>
        <r>
          <rPr>
            <sz val="9"/>
            <color indexed="81"/>
            <rFont val="Tahoma"/>
            <charset val="1"/>
          </rPr>
          <t>. for the area and commensurate to the size of the pastors family.</t>
        </r>
      </text>
    </comment>
    <comment ref="D27" authorId="0" shapeId="0" xr:uid="{00000000-0006-0000-0000-000007000000}">
      <text>
        <r>
          <rPr>
            <sz val="9"/>
            <color indexed="81"/>
            <rFont val="Tahoma"/>
            <charset val="1"/>
          </rPr>
          <t>Determining fair rental value may require the assistance of a realtor.</t>
        </r>
      </text>
    </comment>
    <comment ref="D29" authorId="0" shapeId="0" xr:uid="{00000000-0006-0000-0000-000008000000}">
      <text>
        <r>
          <rPr>
            <sz val="9"/>
            <color indexed="81"/>
            <rFont val="Tahoma"/>
            <charset val="1"/>
          </rPr>
          <t>A pastor starting a hoursehold may benefit from a furnishings allowance.</t>
        </r>
      </text>
    </comment>
  </commentList>
</comments>
</file>

<file path=xl/sharedStrings.xml><?xml version="1.0" encoding="utf-8"?>
<sst xmlns="http://schemas.openxmlformats.org/spreadsheetml/2006/main" count="60" uniqueCount="45">
  <si>
    <t>Total Defined Compensation</t>
  </si>
  <si>
    <t>Total housing value</t>
  </si>
  <si>
    <t>Enter value -&gt;</t>
  </si>
  <si>
    <t>If parsonage is provided</t>
  </si>
  <si>
    <t>Optional</t>
  </si>
  <si>
    <t>If parsonage is not provided</t>
  </si>
  <si>
    <t>If utilities are not included with parsonage</t>
  </si>
  <si>
    <t>Full-time vs. Part-time</t>
  </si>
  <si>
    <t>Other increases</t>
  </si>
  <si>
    <t>Other decreases</t>
  </si>
  <si>
    <t>Enter percentage if less than full-time</t>
  </si>
  <si>
    <t>Salary adjusted for FT vs. PT</t>
  </si>
  <si>
    <t>Can be fractional</t>
  </si>
  <si>
    <t>Optional: enter an alternative base salary</t>
  </si>
  <si>
    <t>Overide value for base salary</t>
  </si>
  <si>
    <t>To select, enter "1" -&gt;</t>
  </si>
  <si>
    <t>Recommended minimum</t>
  </si>
  <si>
    <t>Shifts, if any, from salary</t>
  </si>
  <si>
    <t>Housing allowance, adjusted</t>
  </si>
  <si>
    <t>Parsonage fair rental value</t>
  </si>
  <si>
    <t>Utilities allowance</t>
  </si>
  <si>
    <t>Furnishings allowance</t>
  </si>
  <si>
    <t>Salary, fully adjusted</t>
  </si>
  <si>
    <t>Salary, adjusted</t>
  </si>
  <si>
    <t>Seniority adjustment ($400 per year experience)</t>
  </si>
  <si>
    <t>Selected base salary without seniority</t>
  </si>
  <si>
    <t>Social Security allowance</t>
  </si>
  <si>
    <t>Housing allowance before adjustments</t>
  </si>
  <si>
    <t>Shifts, if any, to housing allowance</t>
  </si>
  <si>
    <t>Optional (automatically calculated)</t>
  </si>
  <si>
    <t>Shifts, if any, to other allowances</t>
  </si>
  <si>
    <t>Optional (enter as a negative number)</t>
  </si>
  <si>
    <t>Encouraged to align with 2025 COLA</t>
  </si>
  <si>
    <t>Base salary 2025 before seniority</t>
  </si>
  <si>
    <t>Base salary 2025 before seniority (minimum)</t>
  </si>
  <si>
    <t>Base salary 2026 before seniority (minimum)</t>
  </si>
  <si>
    <t>Base salary 2026 before seniority</t>
  </si>
  <si>
    <t>Encouraged to align with 2026 COLA</t>
  </si>
  <si>
    <t>Estimated COLA 2025</t>
  </si>
  <si>
    <t>Actual COLA 2025</t>
  </si>
  <si>
    <t>Estimated COLA 2026</t>
  </si>
  <si>
    <t>Synod Adjusted COLA 2026</t>
  </si>
  <si>
    <t>Total Defined Compensation for Portico if there is a parsonage</t>
  </si>
  <si>
    <t>Enter years of experience</t>
  </si>
  <si>
    <t>Salary, adjusted for Seniority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</si>
</sst>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i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0" applyNumberFormat="1"/>
    <xf numFmtId="164" fontId="0" fillId="3" borderId="0" xfId="0" applyNumberFormat="1" applyFill="1"/>
    <xf numFmtId="0" fontId="1" fillId="0" borderId="0" xfId="0" applyFont="1"/>
    <xf numFmtId="164" fontId="0" fillId="0" borderId="1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10" fontId="0" fillId="0" borderId="0" xfId="1" applyNumberFormat="1" applyFont="1"/>
    <xf numFmtId="2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164" fontId="0" fillId="2" borderId="5" xfId="0" applyNumberFormat="1" applyFill="1" applyBorder="1" applyProtection="1">
      <protection locked="0"/>
    </xf>
    <xf numFmtId="9" fontId="0" fillId="2" borderId="0" xfId="1" applyFont="1" applyFill="1" applyProtection="1">
      <protection locked="0"/>
    </xf>
    <xf numFmtId="164" fontId="0" fillId="2" borderId="0" xfId="0" applyNumberFormat="1" applyFill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zoomScaleNormal="100" workbookViewId="0">
      <selection activeCell="B1" sqref="B1"/>
    </sheetView>
  </sheetViews>
  <sheetFormatPr defaultRowHeight="15" x14ac:dyDescent="0.25"/>
  <cols>
    <col min="1" max="1" width="19.7109375" customWidth="1"/>
    <col min="2" max="2" width="3" customWidth="1"/>
    <col min="3" max="3" width="14.140625" style="1" customWidth="1"/>
    <col min="4" max="4" width="43.85546875" customWidth="1"/>
    <col min="5" max="5" width="37.28515625" customWidth="1"/>
    <col min="9" max="9" width="10.5703125" bestFit="1" customWidth="1"/>
  </cols>
  <sheetData>
    <row r="1" spans="1:9" x14ac:dyDescent="0.25">
      <c r="A1" s="5" t="s">
        <v>15</v>
      </c>
      <c r="B1" s="12"/>
      <c r="C1" s="1">
        <v>42723</v>
      </c>
      <c r="D1" t="s">
        <v>34</v>
      </c>
      <c r="E1" s="6" t="s">
        <v>16</v>
      </c>
    </row>
    <row r="2" spans="1:9" x14ac:dyDescent="0.25">
      <c r="A2" s="5" t="s">
        <v>15</v>
      </c>
      <c r="B2" s="12"/>
      <c r="C2" s="1">
        <v>43606</v>
      </c>
      <c r="D2" t="s">
        <v>33</v>
      </c>
      <c r="E2" s="6" t="s">
        <v>32</v>
      </c>
    </row>
    <row r="3" spans="1:9" x14ac:dyDescent="0.25">
      <c r="A3" s="5"/>
      <c r="C3" s="10">
        <v>2.63E-2</v>
      </c>
      <c r="D3" t="s">
        <v>38</v>
      </c>
      <c r="E3" s="6"/>
    </row>
    <row r="4" spans="1:9" x14ac:dyDescent="0.25">
      <c r="A4" s="5"/>
      <c r="C4" s="10">
        <v>2.5000000000000001E-2</v>
      </c>
      <c r="D4" t="s">
        <v>39</v>
      </c>
      <c r="E4" s="6"/>
    </row>
    <row r="5" spans="1:9" x14ac:dyDescent="0.25">
      <c r="A5" s="5"/>
      <c r="C5" s="10">
        <v>2.3E-2</v>
      </c>
      <c r="D5" t="s">
        <v>40</v>
      </c>
      <c r="E5" s="6"/>
    </row>
    <row r="6" spans="1:9" x14ac:dyDescent="0.25">
      <c r="A6" s="5"/>
      <c r="C6" s="10">
        <f>C5+(C4-C3)</f>
        <v>2.1700000000000001E-2</v>
      </c>
      <c r="D6" t="s">
        <v>41</v>
      </c>
      <c r="E6" s="6"/>
    </row>
    <row r="7" spans="1:9" x14ac:dyDescent="0.25">
      <c r="A7" s="5" t="s">
        <v>15</v>
      </c>
      <c r="B7" s="12"/>
      <c r="C7" s="1">
        <f>((C1+(C1*C6))+C8)/2</f>
        <v>44101.169649999996</v>
      </c>
      <c r="D7" t="s">
        <v>35</v>
      </c>
      <c r="E7" s="6" t="s">
        <v>16</v>
      </c>
    </row>
    <row r="8" spans="1:9" x14ac:dyDescent="0.25">
      <c r="A8" s="5" t="s">
        <v>15</v>
      </c>
      <c r="B8" s="12"/>
      <c r="C8" s="1">
        <f>C2+(C2*C6)</f>
        <v>44552.250200000002</v>
      </c>
      <c r="D8" t="s">
        <v>36</v>
      </c>
      <c r="E8" s="6" t="s">
        <v>37</v>
      </c>
      <c r="I8" s="10"/>
    </row>
    <row r="9" spans="1:9" x14ac:dyDescent="0.25">
      <c r="A9" s="7"/>
      <c r="B9" s="8"/>
      <c r="C9" s="13"/>
      <c r="D9" s="8" t="s">
        <v>14</v>
      </c>
      <c r="E9" s="9" t="s">
        <v>13</v>
      </c>
    </row>
    <row r="11" spans="1:9" x14ac:dyDescent="0.25">
      <c r="C11" s="1">
        <f>IF(B1=1,C1,IF(B2=1,C2,IF(B7=1,C7,IF(B8=1,C8,C9))))</f>
        <v>0</v>
      </c>
      <c r="D11" t="s">
        <v>25</v>
      </c>
    </row>
    <row r="12" spans="1:9" x14ac:dyDescent="0.25">
      <c r="A12" s="3" t="s">
        <v>2</v>
      </c>
      <c r="B12" s="3"/>
      <c r="C12" s="11">
        <v>0</v>
      </c>
      <c r="D12" t="s">
        <v>43</v>
      </c>
      <c r="E12" s="3" t="s">
        <v>12</v>
      </c>
    </row>
    <row r="13" spans="1:9" x14ac:dyDescent="0.25">
      <c r="C13" s="1">
        <f>C12*400</f>
        <v>0</v>
      </c>
      <c r="D13" t="s">
        <v>24</v>
      </c>
    </row>
    <row r="14" spans="1:9" x14ac:dyDescent="0.25">
      <c r="C14" s="1">
        <f>C11+C13</f>
        <v>0</v>
      </c>
      <c r="D14" t="s">
        <v>44</v>
      </c>
    </row>
    <row r="15" spans="1:9" x14ac:dyDescent="0.25">
      <c r="C15" s="14">
        <v>1</v>
      </c>
      <c r="D15" t="s">
        <v>7</v>
      </c>
      <c r="E15" s="3" t="s">
        <v>10</v>
      </c>
    </row>
    <row r="16" spans="1:9" x14ac:dyDescent="0.25">
      <c r="C16" s="1">
        <f>C14*C15</f>
        <v>0</v>
      </c>
      <c r="D16" t="s">
        <v>11</v>
      </c>
    </row>
    <row r="17" spans="1:5" x14ac:dyDescent="0.25">
      <c r="A17" s="3" t="s">
        <v>2</v>
      </c>
      <c r="B17" s="3"/>
      <c r="C17" s="15"/>
      <c r="D17" t="s">
        <v>8</v>
      </c>
      <c r="E17" s="3" t="s">
        <v>4</v>
      </c>
    </row>
    <row r="18" spans="1:5" x14ac:dyDescent="0.25">
      <c r="A18" s="3" t="s">
        <v>2</v>
      </c>
      <c r="B18" s="3"/>
      <c r="C18" s="15"/>
      <c r="D18" t="s">
        <v>9</v>
      </c>
      <c r="E18" s="3" t="s">
        <v>31</v>
      </c>
    </row>
    <row r="19" spans="1:5" x14ac:dyDescent="0.25">
      <c r="C19" s="1">
        <f>SUM(C16:C18)</f>
        <v>0</v>
      </c>
      <c r="D19" t="s">
        <v>23</v>
      </c>
      <c r="E19" s="3"/>
    </row>
    <row r="20" spans="1:5" x14ac:dyDescent="0.25">
      <c r="C20" s="1">
        <f>-ABS(C25)</f>
        <v>0</v>
      </c>
      <c r="D20" t="s">
        <v>28</v>
      </c>
      <c r="E20" s="3" t="s">
        <v>29</v>
      </c>
    </row>
    <row r="21" spans="1:5" x14ac:dyDescent="0.25">
      <c r="A21" s="3" t="s">
        <v>2</v>
      </c>
      <c r="B21" s="3"/>
      <c r="C21" s="15"/>
      <c r="D21" t="s">
        <v>30</v>
      </c>
      <c r="E21" s="3" t="s">
        <v>31</v>
      </c>
    </row>
    <row r="22" spans="1:5" x14ac:dyDescent="0.25">
      <c r="C22" s="1">
        <f>SUM(C19:C21)</f>
        <v>0</v>
      </c>
      <c r="D22" t="s">
        <v>22</v>
      </c>
    </row>
    <row r="24" spans="1:5" x14ac:dyDescent="0.25">
      <c r="A24" s="3" t="s">
        <v>2</v>
      </c>
      <c r="B24" s="3"/>
      <c r="C24" s="15"/>
      <c r="D24" t="s">
        <v>27</v>
      </c>
      <c r="E24" s="3" t="s">
        <v>5</v>
      </c>
    </row>
    <row r="25" spans="1:5" x14ac:dyDescent="0.25">
      <c r="A25" s="3" t="s">
        <v>2</v>
      </c>
      <c r="B25" s="3"/>
      <c r="C25" s="15"/>
      <c r="D25" t="s">
        <v>17</v>
      </c>
      <c r="E25" s="3" t="s">
        <v>4</v>
      </c>
    </row>
    <row r="26" spans="1:5" x14ac:dyDescent="0.25">
      <c r="A26" s="3"/>
      <c r="B26" s="3"/>
      <c r="C26" s="1">
        <f>C24+C25</f>
        <v>0</v>
      </c>
      <c r="D26" t="s">
        <v>18</v>
      </c>
      <c r="E26" s="3"/>
    </row>
    <row r="27" spans="1:5" x14ac:dyDescent="0.25">
      <c r="A27" s="3" t="s">
        <v>2</v>
      </c>
      <c r="B27" s="3"/>
      <c r="C27" s="15"/>
      <c r="D27" t="s">
        <v>19</v>
      </c>
      <c r="E27" s="3" t="s">
        <v>3</v>
      </c>
    </row>
    <row r="28" spans="1:5" x14ac:dyDescent="0.25">
      <c r="A28" s="3" t="s">
        <v>2</v>
      </c>
      <c r="B28" s="3"/>
      <c r="C28" s="15"/>
      <c r="D28" t="s">
        <v>20</v>
      </c>
      <c r="E28" s="3" t="s">
        <v>6</v>
      </c>
    </row>
    <row r="29" spans="1:5" x14ac:dyDescent="0.25">
      <c r="A29" s="3" t="s">
        <v>2</v>
      </c>
      <c r="B29" s="3"/>
      <c r="C29" s="15"/>
      <c r="D29" t="s">
        <v>21</v>
      </c>
      <c r="E29" s="3" t="s">
        <v>4</v>
      </c>
    </row>
    <row r="30" spans="1:5" x14ac:dyDescent="0.25">
      <c r="C30" s="2">
        <f>SUM(C26:C29)</f>
        <v>0</v>
      </c>
      <c r="D30" t="s">
        <v>1</v>
      </c>
    </row>
    <row r="32" spans="1:5" x14ac:dyDescent="0.25">
      <c r="C32" s="1">
        <f>(C22+C30)*0.082837</f>
        <v>0</v>
      </c>
      <c r="D32" t="s">
        <v>26</v>
      </c>
    </row>
    <row r="33" spans="3:4" ht="15.75" thickBot="1" x14ac:dyDescent="0.3"/>
    <row r="34" spans="3:4" ht="15.75" thickBot="1" x14ac:dyDescent="0.3">
      <c r="C34" s="4">
        <f>C22+C30+C32</f>
        <v>0</v>
      </c>
      <c r="D34" t="s">
        <v>0</v>
      </c>
    </row>
    <row r="36" spans="3:4" x14ac:dyDescent="0.25">
      <c r="C36" s="1">
        <f>C22+C32</f>
        <v>0</v>
      </c>
      <c r="D36" t="s">
        <v>42</v>
      </c>
    </row>
  </sheetData>
  <sheetProtection algorithmName="SHA-512" hashValue="MC3LDchWDBbZrJR2zdEeKJW/J8J7BAyHAykWS2ZOKmjuVxaYSK9PVuWGRSSjZMKtP13jEmmz2Uv1yZzk+HNawA==" saltValue="KeCks/J3slE4PG2ZxgKZIQ==" spinCount="100000" sheet="1" objects="1" scenarios="1" selectLockedCells="1"/>
  <printOptions gridLines="1"/>
  <pageMargins left="0.7" right="0.7" top="1" bottom="1" header="0.3" footer="0.3"/>
  <pageSetup orientation="landscape" r:id="rId1"/>
  <headerFooter>
    <oddHeader>&amp;CWV-WMD Synod
Pastoral
 Compensation Calculator</oddHeader>
    <oddFooter>&amp;CProtected Excel Sheet
Contact Synod Office for Password&amp;RRevised, 7/11/25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Pastoral Comp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Matthew Riegel</cp:lastModifiedBy>
  <cp:lastPrinted>2023-08-21T21:14:52Z</cp:lastPrinted>
  <dcterms:created xsi:type="dcterms:W3CDTF">2022-07-15T19:28:56Z</dcterms:created>
  <dcterms:modified xsi:type="dcterms:W3CDTF">2025-07-11T13:54:42Z</dcterms:modified>
</cp:coreProperties>
</file>